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F7" s="1"/>
  <c r="C11"/>
  <c r="F11" s="1"/>
  <c r="C12"/>
  <c r="H12" s="1"/>
  <c r="C14"/>
  <c r="E14" s="1"/>
  <c r="C15"/>
  <c r="C16"/>
  <c r="C19"/>
  <c r="H19" s="1"/>
  <c r="C22"/>
  <c r="C23"/>
  <c r="C25"/>
  <c r="C26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15"/>
  <c r="L16"/>
  <c r="L17"/>
  <c r="L20"/>
  <c r="L2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12"/>
  <c r="K13"/>
  <c r="K20"/>
  <c r="K2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17"/>
  <c r="F17"/>
  <c r="C21"/>
  <c r="C27"/>
  <c r="G27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 s="1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1"/>
  <c r="F33"/>
  <c r="F34"/>
  <c r="F32"/>
  <c r="F29"/>
  <c r="F28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29"/>
  <c r="G28"/>
  <c r="G26"/>
  <c r="G25"/>
  <c r="G24"/>
  <c r="G22"/>
  <c r="G21"/>
  <c r="H19"/>
  <c r="H18"/>
  <c r="F17"/>
  <c r="F16"/>
  <c r="H15"/>
  <c r="F15"/>
  <c r="F14"/>
  <c r="H13"/>
  <c r="F13"/>
  <c r="H10"/>
  <c r="F10"/>
  <c r="F9"/>
  <c r="H8"/>
  <c r="F8"/>
  <c r="H7"/>
  <c r="H34"/>
  <c r="H33"/>
  <c r="H32"/>
  <c r="H31"/>
  <c r="H29"/>
  <c r="H28"/>
  <c r="H26"/>
  <c r="H25"/>
  <c r="H24"/>
  <c r="H22"/>
  <c r="H21"/>
  <c r="G17"/>
  <c r="G15"/>
  <c r="G13"/>
  <c r="G11"/>
  <c r="G10"/>
  <c r="G9"/>
  <c r="G8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S6"/>
  <c r="R6"/>
  <c r="R10"/>
  <c r="S15"/>
  <c r="V15"/>
  <c r="R15"/>
  <c r="T24"/>
  <c r="T27"/>
  <c r="Z6"/>
  <c r="AA11"/>
  <c r="AH10"/>
  <c r="AP6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F14" i="86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E15"/>
  <c r="H15"/>
  <c r="E11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AC11" i="86"/>
  <c r="AB11"/>
  <c r="S27"/>
  <c r="U27"/>
  <c r="U1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AI24"/>
  <c r="G22"/>
  <c r="G30"/>
  <c r="U20"/>
  <c r="AB22"/>
  <c r="AP34"/>
  <c r="AG32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L7" i="81" l="1"/>
  <c r="F19" i="86"/>
  <c r="E7"/>
  <c r="K6" i="81"/>
  <c r="H35"/>
  <c r="F35"/>
  <c r="C10" i="86"/>
  <c r="F27" i="81"/>
  <c r="L32"/>
  <c r="C9" i="86"/>
  <c r="G6" i="81"/>
  <c r="F6"/>
  <c r="H6"/>
  <c r="H30"/>
  <c r="E30" i="86"/>
  <c r="G30" i="81"/>
  <c r="F30"/>
  <c r="K32"/>
  <c r="K21"/>
  <c r="L12"/>
  <c r="C35" i="86"/>
  <c r="G23" i="81"/>
  <c r="H23"/>
  <c r="G14" i="86"/>
  <c r="H14"/>
  <c r="C8"/>
  <c r="H7"/>
  <c r="G7"/>
  <c r="K31" i="81"/>
  <c r="K23"/>
  <c r="C28" i="86"/>
  <c r="G19"/>
  <c r="E19"/>
  <c r="H3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H10" i="86" l="1"/>
  <c r="G10"/>
  <c r="E10"/>
  <c r="F10"/>
  <c r="E9"/>
  <c r="G9"/>
  <c r="F9"/>
  <c r="H9"/>
  <c r="G35"/>
  <c r="H35"/>
  <c r="E35"/>
  <c r="F35"/>
  <c r="G8"/>
  <c r="E8"/>
  <c r="F8"/>
  <c r="H8"/>
  <c r="F28"/>
  <c r="H28"/>
  <c r="G28"/>
  <c r="E28"/>
  <c r="E5"/>
  <c r="E24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<sst xmlns="http://schemas.openxmlformats.org/spreadsheetml/2006/main" count="728" uniqueCount="83">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</sst>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16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13" customFormat="1" ht="10.5" customHeight="1" thickBo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3.5" customHeight="1" thickBot="1">
      <c r="A3" s="184" t="s">
        <v>2</v>
      </c>
      <c r="B3" s="186" t="s">
        <v>3</v>
      </c>
      <c r="C3" s="187"/>
      <c r="D3" s="187"/>
      <c r="E3" s="187"/>
      <c r="F3" s="187"/>
      <c r="G3" s="188"/>
      <c r="H3" s="186" t="s">
        <v>4</v>
      </c>
      <c r="I3" s="189"/>
      <c r="J3" s="189"/>
      <c r="K3" s="189"/>
      <c r="L3" s="189"/>
      <c r="M3" s="190"/>
    </row>
    <row r="4" spans="1:13" s="2" customFormat="1" ht="21" customHeight="1" thickBot="1">
      <c r="A4" s="185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2" t="s">
        <v>43</v>
      </c>
      <c r="B37" s="183"/>
      <c r="C37" s="183"/>
      <c r="D37" s="183"/>
      <c r="E37" s="183"/>
      <c r="F37" s="183"/>
      <c r="G37" s="183"/>
      <c r="H37" s="183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57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8" t="str">
        <f>B1</f>
        <v>(УЧРЕЖДЕНИЯ)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200"/>
      <c r="AD1" s="201" t="str">
        <f>B1</f>
        <v>(УЧРЕЖДЕНИЯ)</v>
      </c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45.4</v>
      </c>
      <c r="C5" s="119">
        <f>B5</f>
        <v>45.4</v>
      </c>
      <c r="D5" s="107">
        <f>B5/('Нормы по школам'!C6/100*25)*100</f>
        <v>121.06666666666666</v>
      </c>
      <c r="E5" s="132">
        <f>C5*'Нормы по школам'!D6/'Нормы по школам'!C6</f>
        <v>3.4503999999999997</v>
      </c>
      <c r="F5" s="132">
        <f>C5*'Нормы по школам'!E6/'Нормы по школам'!C6</f>
        <v>0.36319999999999997</v>
      </c>
      <c r="G5" s="132">
        <f>C5*'Нормы по школам'!F6/'Нормы по школам'!C6</f>
        <v>22.3368</v>
      </c>
      <c r="H5" s="133">
        <f>C5*'Нормы по школам'!G6/'Нормы по школам'!C6</f>
        <v>106.69</v>
      </c>
      <c r="I5" s="127">
        <f>AVERAGE('Учреждение (1)'!I5,'Учреждение (2)'!I5,'Учреждение (3)'!I5,'Учреждение (4)'!I5,'Учреждение (5)'!I5)</f>
        <v>69.400000000000006</v>
      </c>
      <c r="J5" s="109">
        <f>I5</f>
        <v>69.400000000000006</v>
      </c>
      <c r="K5" s="107">
        <f>J5/('Нормы по школам'!C6/100*25)*100</f>
        <v>185.06666666666669</v>
      </c>
      <c r="L5" s="160">
        <f>J5*'Нормы по школам'!J6/'Нормы по школам'!I6</f>
        <v>5.2744000000000009</v>
      </c>
      <c r="M5" s="160">
        <f>J5*'Нормы по школам'!K6/'Нормы по школам'!I6</f>
        <v>0.55520000000000014</v>
      </c>
      <c r="N5" s="160">
        <f>J5*'Нормы по школам'!L6/'Нормы по школам'!I6</f>
        <v>34.144800000000004</v>
      </c>
      <c r="O5" s="161">
        <f>J5*'Нормы по школам'!M6/'Нормы по школам'!I6</f>
        <v>163.09000000000003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1.5</v>
      </c>
      <c r="C6" s="119">
        <f t="shared" ref="C6:C34" si="0">B6</f>
        <v>1.5</v>
      </c>
      <c r="D6" s="107">
        <f>B6/('Нормы по школам'!C7/100*25)*100</f>
        <v>40</v>
      </c>
      <c r="E6" s="132">
        <f>C6*'Нормы по школам'!D7/'Нормы по школам'!C7</f>
        <v>0.16200000000000001</v>
      </c>
      <c r="F6" s="132">
        <f>C6*'Нормы по школам'!E7/'Нормы по школам'!C7</f>
        <v>1.95E-2</v>
      </c>
      <c r="G6" s="132">
        <f>C6*'Нормы по школам'!F7/'Нормы по школам'!C7</f>
        <v>1.0485</v>
      </c>
      <c r="H6" s="133">
        <f>C6*'Нормы по школам'!G7/'Нормы по школам'!C7</f>
        <v>5.0100000000000007</v>
      </c>
      <c r="I6" s="127">
        <f>AVERAGE('Учреждение (1)'!I6,'Учреждение (2)'!I6,'Учреждение (3)'!I6,'Учреждение (4)'!I6,'Учреждение (5)'!I6)</f>
        <v>0.67</v>
      </c>
      <c r="J6" s="109">
        <f t="shared" ref="J6:J34" si="1">I6</f>
        <v>0.67</v>
      </c>
      <c r="K6" s="107">
        <f>J6/('Нормы по школам'!C7/100*25)*100</f>
        <v>17.866666666666667</v>
      </c>
      <c r="L6" s="160">
        <f>J6*'Нормы по школам'!J7/'Нормы по школам'!I7</f>
        <v>7.2360000000000008E-2</v>
      </c>
      <c r="M6" s="160">
        <f>J6*'Нормы по школам'!K7/'Нормы по школам'!I7</f>
        <v>8.7100000000000007E-3</v>
      </c>
      <c r="N6" s="160">
        <f>J6*'Нормы по школам'!L7/'Нормы по школам'!I7</f>
        <v>0.46833000000000002</v>
      </c>
      <c r="O6" s="161">
        <f>J6*'Нормы по школам'!M7/'Нормы по школам'!I7</f>
        <v>2.2378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14.6</v>
      </c>
      <c r="C7" s="119">
        <f t="shared" si="0"/>
        <v>14.6</v>
      </c>
      <c r="D7" s="107">
        <f>B7/('Нормы по школам'!C8/100*25)*100</f>
        <v>129.77777777777777</v>
      </c>
      <c r="E7" s="132">
        <f>C7*'Нормы по школам'!D8/'Нормы по школам'!C8</f>
        <v>1.5841000000000003</v>
      </c>
      <c r="F7" s="132">
        <f>C7*'Нормы по школам'!E8/'Нормы по школам'!C8</f>
        <v>0.50370000000000004</v>
      </c>
      <c r="G7" s="132">
        <f>C7*'Нормы по школам'!F8/'Нормы по школам'!C8</f>
        <v>9.468099999999998</v>
      </c>
      <c r="H7" s="133">
        <f>C7*'Нормы по школам'!G8/'Нормы по школам'!C8</f>
        <v>48.727499999999992</v>
      </c>
      <c r="I7" s="127">
        <f>AVERAGE('Учреждение (1)'!I7,'Учреждение (2)'!I7,'Учреждение (3)'!I7,'Учреждение (4)'!I7,'Учреждение (5)'!I7)</f>
        <v>17.8</v>
      </c>
      <c r="J7" s="109">
        <f t="shared" si="1"/>
        <v>17.8</v>
      </c>
      <c r="K7" s="107">
        <f>J7/('Нормы по школам'!C8/100*25)*100</f>
        <v>158.22222222222223</v>
      </c>
      <c r="L7" s="160">
        <f>J7*'Нормы по школам'!J8/'Нормы по школам'!I8</f>
        <v>1.9313</v>
      </c>
      <c r="M7" s="160">
        <f>J7*'Нормы по школам'!K8/'Нормы по школам'!I8</f>
        <v>0.61410000000000009</v>
      </c>
      <c r="N7" s="160">
        <f>J7*'Нормы по школам'!L8/'Нормы по школам'!I8</f>
        <v>11.543299999999999</v>
      </c>
      <c r="O7" s="161">
        <f>J7*'Нормы по школам'!M8/'Нормы по школам'!I8</f>
        <v>59.407499999999999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5.9</v>
      </c>
      <c r="C8" s="119">
        <f t="shared" si="0"/>
        <v>5.9</v>
      </c>
      <c r="D8" s="107">
        <f>B8/('Нормы по школам'!C9/100*25)*100</f>
        <v>157.33333333333334</v>
      </c>
      <c r="E8" s="132">
        <f>C8*'Нормы по школам'!D9/'Нормы по школам'!C9</f>
        <v>0.64899999999999991</v>
      </c>
      <c r="F8" s="132">
        <f>C8*'Нормы по школам'!E9/'Нормы по школам'!C9</f>
        <v>7.6700000000000004E-2</v>
      </c>
      <c r="G8" s="132">
        <f>C8*'Нормы по школам'!F9/'Нормы по школам'!C9</f>
        <v>4.1594999999999995</v>
      </c>
      <c r="H8" s="133">
        <f>C8*'Нормы по школам'!G9/'Нормы по школам'!C9</f>
        <v>19.942000000000004</v>
      </c>
      <c r="I8" s="127">
        <f>AVERAGE('Учреждение (1)'!I8,'Учреждение (2)'!I8,'Учреждение (3)'!I8,'Учреждение (4)'!I8,'Учреждение (5)'!I8)</f>
        <v>10.199999999999999</v>
      </c>
      <c r="J8" s="109">
        <f t="shared" si="1"/>
        <v>10.199999999999999</v>
      </c>
      <c r="K8" s="107">
        <f>J8/('Нормы по школам'!C9/100*25)*100</f>
        <v>272</v>
      </c>
      <c r="L8" s="160">
        <f>J8*'Нормы по школам'!J9/'Нормы по школам'!I9</f>
        <v>1.1220000000000001</v>
      </c>
      <c r="M8" s="160">
        <f>J8*'Нормы по школам'!K9/'Нормы по школам'!I9</f>
        <v>0.1326</v>
      </c>
      <c r="N8" s="160">
        <f>J8*'Нормы по школам'!L9/'Нормы по школам'!I9</f>
        <v>7.1909999999999998</v>
      </c>
      <c r="O8" s="161">
        <f>J8*'Нормы по школам'!M9/'Нормы по школам'!I9</f>
        <v>34.475999999999992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50.7</v>
      </c>
      <c r="C9" s="119">
        <f>B9*'Нормы по школам'!C10/'Нормы по школам'!B10</f>
        <v>38.126400000000004</v>
      </c>
      <c r="D9" s="107">
        <f>B9/('Нормы по школам'!C10/100*25)*100</f>
        <v>107.87234042553193</v>
      </c>
      <c r="E9" s="132">
        <f>C9*'Нормы по школам'!D10/'Нормы по школам'!C10</f>
        <v>0.76252799999999998</v>
      </c>
      <c r="F9" s="132">
        <f>C9*'Нормы по школам'!E10/'Нормы по школам'!C10</f>
        <v>0.15250560000000002</v>
      </c>
      <c r="G9" s="132">
        <f>C9*'Нормы по школам'!F10/'Нормы по школам'!C10</f>
        <v>6.2146032000000018</v>
      </c>
      <c r="H9" s="133">
        <f>C9*'Нормы по школам'!G10/'Нормы по школам'!C10</f>
        <v>29.357327999999999</v>
      </c>
      <c r="I9" s="127">
        <f>AVERAGE('Учреждение (1)'!I9,'Учреждение (2)'!I9,'Учреждение (3)'!I9,'Учреждение (4)'!I9,'Учреждение (5)'!I9)</f>
        <v>61.4</v>
      </c>
      <c r="J9" s="109">
        <f>I9*'Нормы по школам'!I10/'Нормы по школам'!H10</f>
        <v>46.172799999999995</v>
      </c>
      <c r="K9" s="107">
        <f>J9/('Нормы по школам'!C10/100*25)*100</f>
        <v>98.24</v>
      </c>
      <c r="L9" s="160">
        <f>J9*'Нормы по школам'!J10/'Нормы по школам'!I10</f>
        <v>0.92345599999999983</v>
      </c>
      <c r="M9" s="160">
        <f>J9*'Нормы по школам'!K10/'Нормы по школам'!I10</f>
        <v>0.1846912</v>
      </c>
      <c r="N9" s="160">
        <f>J9*'Нормы по школам'!L10/'Нормы по школам'!I10</f>
        <v>7.5261663999999993</v>
      </c>
      <c r="O9" s="161">
        <f>J9*'Нормы по школам'!M10/'Нормы по школам'!I10</f>
        <v>35.553055999999991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45.1</v>
      </c>
      <c r="C10" s="119">
        <f>B10*'Нормы по школам'!C11/'Нормы по школам'!B11</f>
        <v>36.08</v>
      </c>
      <c r="D10" s="107">
        <f>B10/('Нормы по школам'!C11/100*25)*100</f>
        <v>64.428571428571431</v>
      </c>
      <c r="E10" s="132">
        <f>C10*'Нормы по школам'!D11/'Нормы по школам'!C11</f>
        <v>0.46903999999999996</v>
      </c>
      <c r="F10" s="132">
        <f>C10*'Нормы по школам'!E11/'Нормы по школам'!C11</f>
        <v>4.8106666666666666E-2</v>
      </c>
      <c r="G10" s="132">
        <f>C10*'Нормы по школам'!F11/'Нормы по школам'!C11</f>
        <v>2.0625733333333334</v>
      </c>
      <c r="H10" s="133">
        <f>C10*'Нормы по школам'!G11/'Нормы по школам'!C11</f>
        <v>10.884133333333333</v>
      </c>
      <c r="I10" s="127">
        <f>AVERAGE('Учреждение (1)'!I10,'Учреждение (2)'!I10,'Учреждение (3)'!I10,'Учреждение (4)'!I10,'Учреждение (5)'!I10)</f>
        <v>50.1</v>
      </c>
      <c r="J10" s="109">
        <f>I10*'Нормы по школам'!I11/'Нормы по школам'!H11</f>
        <v>40.08</v>
      </c>
      <c r="K10" s="107">
        <f>J10/('Нормы по школам'!C11/100*25)*100</f>
        <v>57.257142857142853</v>
      </c>
      <c r="L10" s="160">
        <f>J10*'Нормы по школам'!J11/'Нормы по школам'!I11</f>
        <v>0.52103999999999995</v>
      </c>
      <c r="M10" s="160">
        <f>J10*'Нормы по школам'!K11/'Нормы по школам'!I11</f>
        <v>5.3440000000000001E-2</v>
      </c>
      <c r="N10" s="160">
        <f>J10*'Нормы по школам'!L11/'Нормы по школам'!I11</f>
        <v>2.2912399999999997</v>
      </c>
      <c r="O10" s="161">
        <f>J10*'Нормы по школам'!M11/'Нормы по школам'!I11</f>
        <v>12.090799999999998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27</v>
      </c>
      <c r="C11" s="119">
        <f>B11*'Нормы по школам'!C12/'Нормы по школам'!B12</f>
        <v>24.975000000000001</v>
      </c>
      <c r="D11" s="107">
        <f>B11/('Нормы по школам'!C12/100*25)*100</f>
        <v>58.378378378378379</v>
      </c>
      <c r="E11" s="132">
        <f>C11*'Нормы по школам'!D12/'Нормы по школам'!C12</f>
        <v>0.2331</v>
      </c>
      <c r="F11" s="132">
        <f>C11*'Нормы по школам'!E12/'Нормы по школам'!C12</f>
        <v>9.1575000000000017E-2</v>
      </c>
      <c r="G11" s="132">
        <f>C11*'Нормы по школам'!F12/'Нормы по школам'!C12</f>
        <v>3.2384250000000003</v>
      </c>
      <c r="H11" s="133">
        <f>C11*'Нормы по школам'!G12/'Нормы по школам'!C12</f>
        <v>15.484500000000001</v>
      </c>
      <c r="I11" s="127">
        <f>AVERAGE('Учреждение (1)'!I11,'Учреждение (2)'!I11,'Учреждение (3)'!I11,'Учреждение (4)'!I11,'Учреждение (5)'!I11)</f>
        <v>24.5</v>
      </c>
      <c r="J11" s="109">
        <f>I11*'Нормы по школам'!I12/'Нормы по школам'!H12</f>
        <v>22.662500000000001</v>
      </c>
      <c r="K11" s="107">
        <f>J11/('Нормы по школам'!C12/100*25)*100</f>
        <v>49.000000000000007</v>
      </c>
      <c r="L11" s="160">
        <f>J11*'Нормы по школам'!J12/'Нормы по школам'!I12</f>
        <v>0.21151666666666666</v>
      </c>
      <c r="M11" s="160">
        <f>J11*'Нормы по школам'!K12/'Нормы по школам'!I12</f>
        <v>8.3095833333333355E-2</v>
      </c>
      <c r="N11" s="160">
        <f>J11*'Нормы по школам'!L12/'Нормы по школам'!I12</f>
        <v>2.9385708333333334</v>
      </c>
      <c r="O11" s="161">
        <f>J11*'Нормы по школам'!M12/'Нормы по школам'!I12</f>
        <v>14.050750000000001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3.8</v>
      </c>
      <c r="C12" s="119">
        <f t="shared" si="0"/>
        <v>3.8</v>
      </c>
      <c r="D12" s="107">
        <f>B12/('Нормы по школам'!C13/100*25)*100</f>
        <v>101.33333333333331</v>
      </c>
      <c r="E12" s="132">
        <f>C12*'Нормы по школам'!D13/'Нормы по школам'!C13</f>
        <v>0.11704000000000002</v>
      </c>
      <c r="F12" s="132">
        <f>C12*'Нормы по школам'!E13/'Нормы по школам'!C13</f>
        <v>2.2799999999999997E-2</v>
      </c>
      <c r="G12" s="132">
        <f>C12*'Нормы по школам'!F13/'Нормы по школам'!C13</f>
        <v>2.1401600000000003</v>
      </c>
      <c r="H12" s="133">
        <f>C12*'Нормы по школам'!G13/'Нормы по школам'!C13</f>
        <v>9.9255999999999993</v>
      </c>
      <c r="I12" s="127">
        <f>AVERAGE('Учреждение (1)'!I12,'Учреждение (2)'!I12,'Учреждение (3)'!I12,'Учреждение (4)'!I12,'Учреждение (5)'!I12)</f>
        <v>4.7</v>
      </c>
      <c r="J12" s="109">
        <f t="shared" si="1"/>
        <v>4.7</v>
      </c>
      <c r="K12" s="107">
        <f>J12/('Нормы по школам'!C13/100*25)*100</f>
        <v>125.33333333333334</v>
      </c>
      <c r="L12" s="160">
        <f>J12*'Нормы по школам'!J13/'Нормы по школам'!I13</f>
        <v>0.14476000000000003</v>
      </c>
      <c r="M12" s="160">
        <f>J12*'Нормы по школам'!K13/'Нормы по школам'!I13</f>
        <v>2.8199999999999996E-2</v>
      </c>
      <c r="N12" s="160">
        <f>J12*'Нормы по школам'!L13/'Нормы по школам'!I13</f>
        <v>2.6470399999999996</v>
      </c>
      <c r="O12" s="161">
        <f>J12*'Нормы по школам'!M13/'Нормы по школам'!I13</f>
        <v>12.276400000000001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28.7</v>
      </c>
      <c r="C13" s="119">
        <f t="shared" si="0"/>
        <v>28.7</v>
      </c>
      <c r="D13" s="107">
        <f>B13/('Нормы по школам'!C14/100*25)*100</f>
        <v>57.4</v>
      </c>
      <c r="E13" s="132">
        <f>C13*'Нормы по школам'!D14/'Нормы по школам'!C14</f>
        <v>0.17219999999999999</v>
      </c>
      <c r="F13" s="132">
        <f>C13*'Нормы по школам'!E14/'Нормы по школам'!C14</f>
        <v>2.87E-2</v>
      </c>
      <c r="G13" s="132">
        <f>C13*'Нормы по школам'!F14/'Нормы по школам'!C14</f>
        <v>3.3435499999999996</v>
      </c>
      <c r="H13" s="133">
        <f>C13*'Нормы по школам'!G14/'Нормы по школам'!C14</f>
        <v>15.210999999999999</v>
      </c>
      <c r="I13" s="127">
        <f>AVERAGE('Учреждение (1)'!I13,'Учреждение (2)'!I13,'Учреждение (3)'!I13,'Учреждение (4)'!I13,'Учреждение (5)'!I13)</f>
        <v>25.9</v>
      </c>
      <c r="J13" s="109">
        <f t="shared" si="1"/>
        <v>25.9</v>
      </c>
      <c r="K13" s="107">
        <f>J13/('Нормы по школам'!C14/100*25)*100</f>
        <v>51.800000000000004</v>
      </c>
      <c r="L13" s="160">
        <f>J13*'Нормы по школам'!J14/'Нормы по школам'!I14</f>
        <v>0.15539999999999998</v>
      </c>
      <c r="M13" s="160">
        <f>J13*'Нормы по школам'!K14/'Нормы по школам'!I14</f>
        <v>2.5899999999999999E-2</v>
      </c>
      <c r="N13" s="160">
        <f>J13*'Нормы по школам'!L14/'Нормы по школам'!I14</f>
        <v>3.0173499999999995</v>
      </c>
      <c r="O13" s="161">
        <f>J13*'Нормы по школам'!M14/'Нормы по школам'!I14</f>
        <v>13.726999999999999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29.1</v>
      </c>
      <c r="C14" s="119">
        <f>B14*'Нормы по школам'!C15/'Нормы по школам'!B15</f>
        <v>26.454545454545453</v>
      </c>
      <c r="D14" s="107">
        <f>B14/('Нормы по школам'!C15/100*25)*100</f>
        <v>166.28571428571431</v>
      </c>
      <c r="E14" s="132">
        <f>C14*'Нормы по школам'!D15/'Нормы по школам'!C15</f>
        <v>4.9205454545454543</v>
      </c>
      <c r="F14" s="132">
        <f>C14*'Нормы по школам'!E15/'Нормы по школам'!C15</f>
        <v>4.2327272727272724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57.670909090909085</v>
      </c>
      <c r="I14" s="127">
        <f>AVERAGE('Учреждение (1)'!I14,'Учреждение (2)'!I14,'Учреждение (3)'!I14,'Учреждение (4)'!I14,'Учреждение (5)'!I14)</f>
        <v>31.3</v>
      </c>
      <c r="J14" s="109">
        <f>I14*'Нормы по школам'!I15/'Нормы по школам'!H15</f>
        <v>28.388372093023257</v>
      </c>
      <c r="K14" s="107">
        <f>J14/('Нормы по школам'!C15/100*25)*100</f>
        <v>162.21926910299004</v>
      </c>
      <c r="L14" s="160">
        <f>J14*'Нормы по школам'!J15/'Нормы по школам'!I15</f>
        <v>5.2802372093023262</v>
      </c>
      <c r="M14" s="160">
        <f>J14*'Нормы по школам'!K15/'Нормы по школам'!I15</f>
        <v>4.542139534883721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61.886651162790699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14.3</v>
      </c>
      <c r="C18" s="119">
        <f>B18*'Нормы по школам'!C19/'Нормы по школам'!B19</f>
        <v>13.823333333333334</v>
      </c>
      <c r="D18" s="107">
        <f>B18/('Нормы по школам'!C19/100*25)*100</f>
        <v>98.620689655172427</v>
      </c>
      <c r="E18" s="132">
        <f>C18*'Нормы по школам'!D19/'Нормы по школам'!C19</f>
        <v>2.2808500000000005</v>
      </c>
      <c r="F18" s="132">
        <f>C18*'Нормы по школам'!E19/'Нормы по школам'!C19</f>
        <v>0.53450222222222232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13.961566666666668</v>
      </c>
      <c r="I18" s="127">
        <f>AVERAGE('Учреждение (1)'!I18,'Учреждение (2)'!I18,'Учреждение (3)'!I18,'Учреждение (4)'!I18,'Учреждение (5)'!I18)</f>
        <v>17.3</v>
      </c>
      <c r="J18" s="109">
        <f>I18*'Нормы по школам'!I19/'Нормы по школам'!H19</f>
        <v>16.651250000000001</v>
      </c>
      <c r="K18" s="107">
        <f>J18/('Нормы по школам'!C19/100*25)*100</f>
        <v>114.83620689655174</v>
      </c>
      <c r="L18" s="160">
        <f>J18*'Нормы по школам'!J19/'Нормы по школам'!I19</f>
        <v>2.7474562499999999</v>
      </c>
      <c r="M18" s="160">
        <f>J18*'Нормы по школам'!K19/'Нормы по школам'!I19</f>
        <v>0.64384833333333347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16.817762500000001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4.7</v>
      </c>
      <c r="C19" s="119">
        <f>B19*'Нормы по школам'!C20/'Нормы по школам'!B20</f>
        <v>4.6059999999999999</v>
      </c>
      <c r="D19" s="107">
        <f>B19/('Нормы по школам'!C20/100*25)*100</f>
        <v>127.89115646258504</v>
      </c>
      <c r="E19" s="132">
        <f>C19*'Нормы по школам'!D20/'Нормы по школам'!C20</f>
        <v>0.58956799999999998</v>
      </c>
      <c r="F19" s="132">
        <f>C19*'Нормы по школам'!E20/'Нормы по школам'!C20</f>
        <v>1.022532</v>
      </c>
      <c r="G19" s="132">
        <f>C19*'Нормы по школам'!F20/'Нормы по школам'!C20</f>
        <v>6.9089999999999999E-2</v>
      </c>
      <c r="H19" s="133">
        <f>C19*'Нормы по школам'!G20/'Нормы по школам'!C20</f>
        <v>11.837419999999998</v>
      </c>
      <c r="I19" s="127">
        <f>AVERAGE('Учреждение (1)'!I19,'Учреждение (2)'!I19,'Учреждение (3)'!I19,'Учреждение (4)'!I19,'Учреждение (5)'!I19)</f>
        <v>5.8</v>
      </c>
      <c r="J19" s="109">
        <f>I19*'Нормы по школам'!I20/'Нормы по школам'!H20</f>
        <v>5.6840000000000002</v>
      </c>
      <c r="K19" s="107">
        <f>J19/('Нормы по школам'!C20/100*25)*100</f>
        <v>154.66666666666669</v>
      </c>
      <c r="L19" s="160">
        <f>J19*'Нормы по школам'!J20/'Нормы по школам'!I20</f>
        <v>0.72755200000000009</v>
      </c>
      <c r="M19" s="160">
        <f>J19*'Нормы по школам'!K20/'Нормы по школам'!I20</f>
        <v>1.2618480000000001</v>
      </c>
      <c r="N19" s="160">
        <f>J19*'Нормы по школам'!L20/'Нормы по школам'!I20</f>
        <v>8.5260000000000016E-2</v>
      </c>
      <c r="O19" s="161">
        <f>J19*'Нормы по школам'!M20/'Нормы по школам'!I20</f>
        <v>14.60788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51.6</v>
      </c>
      <c r="C21" s="119">
        <f t="shared" si="0"/>
        <v>51.6</v>
      </c>
      <c r="D21" s="107">
        <f>B21/('Нормы по школам'!C22/100*25)*100</f>
        <v>68.800000000000011</v>
      </c>
      <c r="E21" s="132">
        <f>C21*'Нормы по школам'!D22/'Нормы по школам'!C22</f>
        <v>1.4964</v>
      </c>
      <c r="F21" s="132">
        <f>C21*'Нормы по школам'!E22/'Нормы по школам'!C22</f>
        <v>1.6512</v>
      </c>
      <c r="G21" s="132">
        <f>C21*'Нормы по школам'!F22/'Нормы по школам'!C22</f>
        <v>2.4251999999999998</v>
      </c>
      <c r="H21" s="133">
        <f>C21*'Нормы по школам'!G22/'Нормы по школам'!C22</f>
        <v>30.96</v>
      </c>
      <c r="I21" s="127">
        <f>AVERAGE('Учреждение (1)'!I21,'Учреждение (2)'!I21,'Учреждение (3)'!I21,'Учреждение (4)'!I21,'Учреждение (5)'!I21)</f>
        <v>54.5</v>
      </c>
      <c r="J21" s="109">
        <f t="shared" si="1"/>
        <v>54.5</v>
      </c>
      <c r="K21" s="107">
        <f>J21/('Нормы по школам'!C22/100*25)*100</f>
        <v>72.666666666666671</v>
      </c>
      <c r="L21" s="160">
        <f>J21*'Нормы по школам'!J22/'Нормы по школам'!I22</f>
        <v>1.5805</v>
      </c>
      <c r="M21" s="160">
        <f>J21*'Нормы по школам'!K22/'Нормы по школам'!I22</f>
        <v>1.7439999999999998</v>
      </c>
      <c r="N21" s="160">
        <f>J21*'Нормы по школам'!L22/'Нормы по школам'!I22</f>
        <v>2.5614999999999997</v>
      </c>
      <c r="O21" s="161">
        <f>J21*'Нормы по школам'!M22/'Нормы по школам'!I22</f>
        <v>32.700000000000003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22.2</v>
      </c>
      <c r="C23" s="119">
        <f t="shared" si="0"/>
        <v>22.2</v>
      </c>
      <c r="D23" s="107">
        <f>B23/('Нормы по школам'!C24/100*25)*100</f>
        <v>59.199999999999996</v>
      </c>
      <c r="E23" s="132">
        <f>C23*'Нормы по школам'!D24/'Нормы по школам'!C24</f>
        <v>0.64379999999999993</v>
      </c>
      <c r="F23" s="132">
        <f>C23*'Нормы по школам'!E24/'Нормы по школам'!C24</f>
        <v>0.71039999999999992</v>
      </c>
      <c r="G23" s="132">
        <f>C23*'Нормы по школам'!F24/'Нормы по школам'!C24</f>
        <v>0.8879999999999999</v>
      </c>
      <c r="H23" s="133">
        <f>C23*'Нормы по школам'!G24/'Нормы по школам'!C24</f>
        <v>13.098000000000001</v>
      </c>
      <c r="I23" s="127">
        <f>AVERAGE('Учреждение (1)'!I23,'Учреждение (2)'!I23,'Учреждение (3)'!I23,'Учреждение (4)'!I23,'Учреждение (5)'!I23)</f>
        <v>14.2</v>
      </c>
      <c r="J23" s="109">
        <f t="shared" si="1"/>
        <v>14.2</v>
      </c>
      <c r="K23" s="107">
        <f>J23/('Нормы по школам'!C24/100*25)*100</f>
        <v>37.866666666666667</v>
      </c>
      <c r="L23" s="160">
        <f>J23*'Нормы по школам'!J24/'Нормы по школам'!I24</f>
        <v>0.4118</v>
      </c>
      <c r="M23" s="160">
        <f>J23*'Нормы по школам'!K24/'Нормы по школам'!I24</f>
        <v>0.45439999999999992</v>
      </c>
      <c r="N23" s="160">
        <f>J23*'Нормы по школам'!L24/'Нормы по школам'!I24</f>
        <v>0.56799999999999995</v>
      </c>
      <c r="O23" s="161">
        <f>J23*'Нормы по школам'!M24/'Нормы по школам'!I24</f>
        <v>8.3780000000000001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10.5</v>
      </c>
      <c r="C24" s="119">
        <f t="shared" si="0"/>
        <v>10.5</v>
      </c>
      <c r="D24" s="107">
        <f>B24/('Нормы по школам'!C25/100*25)*100</f>
        <v>84</v>
      </c>
      <c r="E24" s="132">
        <f>C24*'Нормы по школам'!D25/'Нормы по школам'!C25</f>
        <v>1.89</v>
      </c>
      <c r="F24" s="132">
        <f>C24*'Нормы по школам'!E25/'Нормы по школам'!C25</f>
        <v>0.94499999999999995</v>
      </c>
      <c r="G24" s="132">
        <f>C24*'Нормы по школам'!F25/'Нормы по школам'!C25</f>
        <v>0.315</v>
      </c>
      <c r="H24" s="133">
        <f>C24*'Нормы по школам'!G25/'Нормы по школам'!C25</f>
        <v>17.745000000000001</v>
      </c>
      <c r="I24" s="127">
        <f>AVERAGE('Учреждение (1)'!I24,'Учреждение (2)'!I24,'Учреждение (3)'!I24,'Учреждение (4)'!I24,'Учреждение (5)'!I24)</f>
        <v>23.2</v>
      </c>
      <c r="J24" s="109">
        <f t="shared" si="1"/>
        <v>23.2</v>
      </c>
      <c r="K24" s="107">
        <f>J24/('Нормы по школам'!C25/100*25)*100</f>
        <v>185.6</v>
      </c>
      <c r="L24" s="160">
        <f>J24*'Нормы по школам'!J25/'Нормы по школам'!I25</f>
        <v>4.1760000000000002</v>
      </c>
      <c r="M24" s="160">
        <f>J24*'Нормы по школам'!K25/'Нормы по школам'!I25</f>
        <v>2.0880000000000001</v>
      </c>
      <c r="N24" s="160">
        <f>J24*'Нормы по школам'!L25/'Нормы по школам'!I25</f>
        <v>0.69599999999999995</v>
      </c>
      <c r="O24" s="161">
        <f>J24*'Нормы по школам'!M25/'Нормы по школам'!I25</f>
        <v>39.207999999999998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2.4</v>
      </c>
      <c r="C25" s="119">
        <f>B25*'Нормы по школам'!C26/'Нормы по школам'!B26</f>
        <v>2.3519999999999999</v>
      </c>
      <c r="D25" s="107">
        <f>B25/('Нормы по школам'!C26/100*25)*100</f>
        <v>97.959183673469369</v>
      </c>
      <c r="E25" s="132">
        <f>C25*'Нормы по школам'!D26/'Нормы по школам'!C26</f>
        <v>0.6185759999999999</v>
      </c>
      <c r="F25" s="132">
        <f>C25*'Нормы по школам'!E26/'Нормы по школам'!C26</f>
        <v>0.62563199999999997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8.2319999999999993</v>
      </c>
      <c r="I25" s="127">
        <f>AVERAGE('Учреждение (1)'!I25,'Учреждение (2)'!I25,'Учреждение (3)'!I25,'Учреждение (4)'!I25,'Учреждение (5)'!I25)</f>
        <v>3.3</v>
      </c>
      <c r="J25" s="109">
        <f>I25*'Нормы по школам'!I26/'Нормы по школам'!H26</f>
        <v>3.2449999999999997</v>
      </c>
      <c r="K25" s="107">
        <f>J25/('Нормы по школам'!C26/100*25)*100</f>
        <v>132.44897959183669</v>
      </c>
      <c r="L25" s="160">
        <f>J25*'Нормы по школам'!J26/'Нормы по школам'!I26</f>
        <v>0.85343499999999994</v>
      </c>
      <c r="M25" s="160">
        <f>J25*'Нормы по школам'!K26/'Нормы по школам'!I26</f>
        <v>0.86316999999999999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11.357499999999998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1.7</v>
      </c>
      <c r="C26" s="119">
        <f t="shared" si="0"/>
        <v>1.7</v>
      </c>
      <c r="D26" s="107">
        <f>B26/('Нормы по школам'!C27/100*25)*100</f>
        <v>68</v>
      </c>
      <c r="E26" s="132">
        <f>C26*'Нормы по школам'!D27/'Нормы по школам'!C27</f>
        <v>4.4200000000000003E-2</v>
      </c>
      <c r="F26" s="132">
        <f>C26*'Нормы по школам'!E27/'Нормы по школам'!C27</f>
        <v>0.255</v>
      </c>
      <c r="G26" s="132">
        <f>C26*'Нормы по школам'!F27/'Нормы по школам'!C27</f>
        <v>6.1199999999999997E-2</v>
      </c>
      <c r="H26" s="133">
        <f>C26*'Нормы по школам'!G27/'Нормы по школам'!C27</f>
        <v>2.754</v>
      </c>
      <c r="I26" s="127">
        <f>AVERAGE('Учреждение (1)'!I26,'Учреждение (2)'!I26,'Учреждение (3)'!I26,'Учреждение (4)'!I26,'Учреждение (5)'!I26)</f>
        <v>2.5</v>
      </c>
      <c r="J26" s="109">
        <f t="shared" si="1"/>
        <v>2.5</v>
      </c>
      <c r="K26" s="107">
        <f>J26/('Нормы по школам'!C27/100*25)*100</f>
        <v>100</v>
      </c>
      <c r="L26" s="160">
        <f>J26*'Нормы по школам'!J27/'Нормы по школам'!I27</f>
        <v>6.5000000000000002E-2</v>
      </c>
      <c r="M26" s="160">
        <f>J26*'Нормы по школам'!K27/'Нормы по школам'!I27</f>
        <v>0.375</v>
      </c>
      <c r="N26" s="160">
        <f>J26*'Нормы по школам'!L27/'Нормы по школам'!I27</f>
        <v>0.09</v>
      </c>
      <c r="O26" s="161">
        <f>J26*'Нормы по школам'!M27/'Нормы по школам'!I27</f>
        <v>4.05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4.4000000000000004</v>
      </c>
      <c r="C27" s="119">
        <f t="shared" si="0"/>
        <v>4.4000000000000004</v>
      </c>
      <c r="D27" s="107">
        <f>B27/('Нормы по школам'!C28/100*25)*100</f>
        <v>58.666666666666664</v>
      </c>
      <c r="E27" s="132">
        <f>C27*'Нормы по школам'!D28/'Нормы по школам'!C28</f>
        <v>2.2000000000000002E-2</v>
      </c>
      <c r="F27" s="132">
        <f>C27*'Нормы по школам'!E28/'Нормы по школам'!C28</f>
        <v>3.6300000000000003</v>
      </c>
      <c r="G27" s="132">
        <f>C27*'Нормы по школам'!F28/'Нормы по школам'!C28</f>
        <v>3.5200000000000002E-2</v>
      </c>
      <c r="H27" s="133">
        <f>C27*'Нормы по школам'!G28/'Нормы по школам'!C28</f>
        <v>32.912000000000006</v>
      </c>
      <c r="I27" s="127">
        <f>AVERAGE('Учреждение (1)'!I27,'Учреждение (2)'!I27,'Учреждение (3)'!I27,'Учреждение (4)'!I27,'Учреждение (5)'!I27)</f>
        <v>4.2</v>
      </c>
      <c r="J27" s="109">
        <f t="shared" si="1"/>
        <v>4.2</v>
      </c>
      <c r="K27" s="107">
        <f>J27/('Нормы по школам'!C28/100*25)*100</f>
        <v>56.000000000000007</v>
      </c>
      <c r="L27" s="160">
        <f>J27*'Нормы по школам'!J28/'Нормы по школам'!I28</f>
        <v>2.1000000000000001E-2</v>
      </c>
      <c r="M27" s="160">
        <f>J27*'Нормы по школам'!K28/'Нормы по школам'!I28</f>
        <v>3.4650000000000003</v>
      </c>
      <c r="N27" s="160">
        <f>J27*'Нормы по школам'!L28/'Нормы по школам'!I28</f>
        <v>3.3600000000000005E-2</v>
      </c>
      <c r="O27" s="161">
        <f>J27*'Нормы по школам'!M28/'Нормы по школам'!I28</f>
        <v>31.416000000000004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4.5999999999999996</v>
      </c>
      <c r="C28" s="119">
        <f t="shared" si="0"/>
        <v>4.5999999999999996</v>
      </c>
      <c r="D28" s="107">
        <f>B28/('Нормы по школам'!C29/100*25)*100</f>
        <v>122.66666666666666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4.5953999999999997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41.353999999999999</v>
      </c>
      <c r="I28" s="127">
        <f>AVERAGE('Учреждение (1)'!I28,'Учреждение (2)'!I28,'Учреждение (3)'!I28,'Учреждение (4)'!I28,'Учреждение (5)'!I28)</f>
        <v>4.4000000000000004</v>
      </c>
      <c r="J28" s="109">
        <f t="shared" si="1"/>
        <v>4.4000000000000004</v>
      </c>
      <c r="K28" s="107">
        <f>J28/('Нормы по школам'!C29/100*25)*100</f>
        <v>117.33333333333333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4.3956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39.556000000000004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0.3</v>
      </c>
      <c r="C29" s="119">
        <f>B29*'Нормы по школам'!C30/'Нормы по школам'!B30</f>
        <v>12</v>
      </c>
      <c r="D29" s="107">
        <f>B29/('Нормы по школам'!C30/100*25)*100</f>
        <v>3</v>
      </c>
      <c r="E29" s="132">
        <f>C29*'Нормы по школам'!D30/'Нормы по школам'!C30</f>
        <v>1.524</v>
      </c>
      <c r="F29" s="132">
        <f>C29*'Нормы по школам'!E30/'Нормы по школам'!C30</f>
        <v>1.38</v>
      </c>
      <c r="G29" s="132">
        <f>C29*'Нормы по школам'!F30/'Нормы по школам'!C30</f>
        <v>8.4000000000000005E-2</v>
      </c>
      <c r="H29" s="133">
        <f>C29*'Нормы по школам'!G30/'Нормы по школам'!C30</f>
        <v>18.839999999999996</v>
      </c>
      <c r="I29" s="127">
        <f>AVERAGE('Учреждение (1)'!I29,'Учреждение (2)'!I29,'Учреждение (3)'!I29,'Учреждение (4)'!I29,'Учреждение (5)'!I29)</f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60">
        <f>J29*'Нормы по школам'!J30/'Нормы по школам'!I30</f>
        <v>2.032</v>
      </c>
      <c r="M29" s="160">
        <f>J29*'Нормы по школам'!K30/'Нормы по школам'!I30</f>
        <v>1.8399999999999999</v>
      </c>
      <c r="N29" s="160">
        <f>J29*'Нормы по школам'!L30/'Нормы по школам'!I30</f>
        <v>0.11200000000000002</v>
      </c>
      <c r="O29" s="161">
        <f>J29*'Нормы по школам'!M30/'Нормы по школам'!I30</f>
        <v>25.119999999999997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18.5</v>
      </c>
      <c r="C30" s="119">
        <f t="shared" si="0"/>
        <v>18.5</v>
      </c>
      <c r="D30" s="107">
        <f>B30/('Нормы по школам'!C31/100*25)*100</f>
        <v>185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18.463000000000001</v>
      </c>
      <c r="H30" s="133">
        <f>C30*'Нормы по школам'!G31/'Нормы по школам'!C31</f>
        <v>73.814999999999998</v>
      </c>
      <c r="I30" s="127">
        <f>AVERAGE('Учреждение (1)'!I30,'Учреждение (2)'!I30,'Учреждение (3)'!I30,'Учреждение (4)'!I30,'Учреждение (5)'!I30)</f>
        <v>24.5</v>
      </c>
      <c r="J30" s="109">
        <f t="shared" si="1"/>
        <v>24.5</v>
      </c>
      <c r="K30" s="107">
        <f>J30/('Нормы по школам'!C31/100*25)*100</f>
        <v>245.00000000000003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24.450999999999997</v>
      </c>
      <c r="O30" s="161">
        <f>J30*'Нормы по школам'!M31/'Нормы по школам'!I31</f>
        <v>97.75500000000001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 t="e">
        <f>AVERAGE('Учреждение (1)'!B31,'Учреждение (2)'!B31,'Учреждение (3)'!B31,'Учреждение (4)'!B31,'Учреждение (5)'!B31)</f>
        <v>#DIV/0!</v>
      </c>
      <c r="C31" s="119" t="e">
        <f t="shared" si="0"/>
        <v>#DIV/0!</v>
      </c>
      <c r="D31" s="107" t="e">
        <f>B31/('Нормы по школам'!C32/100*25)*100</f>
        <v>#DIV/0!</v>
      </c>
      <c r="E31" s="132" t="e">
        <f>C31*'Нормы по школам'!D32/'Нормы по школам'!C32</f>
        <v>#DIV/0!</v>
      </c>
      <c r="F31" s="132" t="e">
        <f>C31*'Нормы по школам'!E32/'Нормы по школам'!C32</f>
        <v>#DIV/0!</v>
      </c>
      <c r="G31" s="132" t="e">
        <f>C31*'Нормы по школам'!F32/'Нормы по школам'!C32</f>
        <v>#DIV/0!</v>
      </c>
      <c r="H31" s="133" t="e">
        <f>C31*'Нормы по школам'!G32/'Нормы по школам'!C32</f>
        <v>#DIV/0!</v>
      </c>
      <c r="I31" s="127" t="e">
        <f>AVERAGE('Учреждение (1)'!I31,'Учреждение (2)'!I31,'Учреждение (3)'!I31,'Учреждение (4)'!I31,'Учреждение (5)'!I31)</f>
        <v>#DIV/0!</v>
      </c>
      <c r="J31" s="109" t="e">
        <f t="shared" si="1"/>
        <v>#DIV/0!</v>
      </c>
      <c r="K31" s="107" t="e">
        <f>J31/('Нормы по школам'!C32/100*25)*100</f>
        <v>#DIV/0!</v>
      </c>
      <c r="L31" s="160" t="e">
        <f>J31*'Нормы по школам'!J32/'Нормы по школам'!I32</f>
        <v>#DIV/0!</v>
      </c>
      <c r="M31" s="160" t="e">
        <f>J31*'Нормы по школам'!K32/'Нормы по школам'!I32</f>
        <v>#DIV/0!</v>
      </c>
      <c r="N31" s="160" t="e">
        <f>J31*'Нормы по школам'!L32/'Нормы по школам'!I32</f>
        <v>#DIV/0!</v>
      </c>
      <c r="O31" s="161" t="e">
        <f>J31*'Нормы по школам'!M32/'Нормы по школам'!I32</f>
        <v>#DIV/0!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0.4</v>
      </c>
      <c r="C32" s="119">
        <f t="shared" si="0"/>
        <v>0.4</v>
      </c>
      <c r="D32" s="107">
        <f>B32/('Нормы по школам'!C33/100*25)*100</f>
        <v>400</v>
      </c>
      <c r="E32" s="132">
        <f>C32*'Нормы по школам'!D33/'Нормы по школам'!C33</f>
        <v>4.0000000000000007E-4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0.6</v>
      </c>
      <c r="J32" s="109">
        <f t="shared" si="1"/>
        <v>0.6</v>
      </c>
      <c r="K32" s="107">
        <f>J32/('Нормы по школам'!C33/100*25)*100</f>
        <v>599.99999999999989</v>
      </c>
      <c r="L32" s="160">
        <f>J32*'Нормы по школам'!J33/'Нормы по школам'!I33</f>
        <v>6.0000000000000006E-4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2.2999999999999998</v>
      </c>
      <c r="C35" s="121">
        <f>B35</f>
        <v>2.2999999999999998</v>
      </c>
      <c r="D35" s="107">
        <f>B35/('Нормы по школам'!C36/100*25)*100</f>
        <v>184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3</v>
      </c>
      <c r="J35" s="110">
        <f>I35</f>
        <v>3</v>
      </c>
      <c r="K35" s="107">
        <f>J35/('Нормы по школам'!C36/100*25)*100</f>
        <v>240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6" activePane="bottomRight" state="frozenSplit"/>
      <selection sqref="A1:Y1"/>
      <selection pane="topRight" sqref="A1:Y1"/>
      <selection pane="bottomLeft" sqref="A1:Y1"/>
      <selection pane="bottomRight" activeCell="J38" sqref="J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43586</v>
      </c>
      <c r="B1" s="194" t="s">
        <v>82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МБОУ Горкинская СШ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МБОУ Горкинская СШ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45.4</v>
      </c>
      <c r="C5" s="109">
        <f>B5</f>
        <v>45.4</v>
      </c>
      <c r="D5" s="180">
        <f>B5/('Нормы по школам'!C6/100*25)*100</f>
        <v>121.06666666666666</v>
      </c>
      <c r="E5" s="77">
        <f>C5*'Нормы по школам'!D6/'Нормы по школам'!C6</f>
        <v>3.4503999999999997</v>
      </c>
      <c r="F5" s="77">
        <f>C5*'Нормы по школам'!E6/'Нормы по школам'!C6</f>
        <v>0.36319999999999997</v>
      </c>
      <c r="G5" s="77">
        <f>C5*'Нормы по школам'!F6/'Нормы по школам'!C6</f>
        <v>22.3368</v>
      </c>
      <c r="H5" s="78">
        <f>C5*'Нормы по школам'!G6/'Нормы по школам'!C6</f>
        <v>106.69</v>
      </c>
      <c r="I5" s="93">
        <v>69.400000000000006</v>
      </c>
      <c r="J5" s="109">
        <f>I5</f>
        <v>69.400000000000006</v>
      </c>
      <c r="K5" s="107">
        <f>J5/('Нормы по школам'!C6/100*25)*100</f>
        <v>185.06666666666669</v>
      </c>
      <c r="L5" s="174">
        <f>J5*'Нормы по школам'!J6/'Нормы по школам'!I6</f>
        <v>5.2744000000000009</v>
      </c>
      <c r="M5" s="174">
        <f>J5*'Нормы по школам'!K6/'Нормы по школам'!I6</f>
        <v>0.55520000000000014</v>
      </c>
      <c r="N5" s="174">
        <f>J5*'Нормы по школам'!L6/'Нормы по школам'!I6</f>
        <v>34.144800000000004</v>
      </c>
      <c r="O5" s="175">
        <f>J5*'Нормы по школам'!M6/'Нормы по школам'!I6</f>
        <v>163.09000000000003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1.5</v>
      </c>
      <c r="C6" s="109">
        <f t="shared" ref="C6:C34" si="0">B6</f>
        <v>1.5</v>
      </c>
      <c r="D6" s="107">
        <f>B6/('Нормы по школам'!C7/100*25)*100</f>
        <v>40</v>
      </c>
      <c r="E6" s="77">
        <f>C6*'Нормы по школам'!D7/'Нормы по школам'!C7</f>
        <v>0.16200000000000001</v>
      </c>
      <c r="F6" s="77">
        <f>C6*'Нормы по школам'!E7/'Нормы по школам'!C7</f>
        <v>1.95E-2</v>
      </c>
      <c r="G6" s="77">
        <f>C6*'Нормы по школам'!F7/'Нормы по школам'!C7</f>
        <v>1.0485</v>
      </c>
      <c r="H6" s="78">
        <f>C6*'Нормы по школам'!G7/'Нормы по школам'!C7</f>
        <v>5.0100000000000007</v>
      </c>
      <c r="I6" s="93">
        <v>0.67</v>
      </c>
      <c r="J6" s="109">
        <f t="shared" ref="J6:J34" si="1">I6</f>
        <v>0.67</v>
      </c>
      <c r="K6" s="107">
        <f>J6/('Нормы по школам'!C7/100*25)*100</f>
        <v>17.866666666666667</v>
      </c>
      <c r="L6" s="174">
        <f>J6*'Нормы по школам'!J7/'Нормы по школам'!I7</f>
        <v>7.2360000000000008E-2</v>
      </c>
      <c r="M6" s="174">
        <f>J6*'Нормы по школам'!K7/'Нормы по школам'!I7</f>
        <v>8.7100000000000007E-3</v>
      </c>
      <c r="N6" s="174">
        <f>J6*'Нормы по школам'!L7/'Нормы по школам'!I7</f>
        <v>0.46833000000000002</v>
      </c>
      <c r="O6" s="175">
        <f>J6*'Нормы по школам'!M7/'Нормы по школам'!I7</f>
        <v>2.2378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14.6</v>
      </c>
      <c r="C7" s="109">
        <f t="shared" si="0"/>
        <v>14.6</v>
      </c>
      <c r="D7" s="107">
        <f>B7/('Нормы по школам'!C8/100*25)*100</f>
        <v>129.77777777777777</v>
      </c>
      <c r="E7" s="77">
        <f>C7*'Нормы по школам'!D8/'Нормы по школам'!C8</f>
        <v>1.5841000000000003</v>
      </c>
      <c r="F7" s="77">
        <f>C7*'Нормы по школам'!E8/'Нормы по школам'!C8</f>
        <v>0.50370000000000004</v>
      </c>
      <c r="G7" s="77">
        <f>C7*'Нормы по школам'!F8/'Нормы по школам'!C8</f>
        <v>9.468099999999998</v>
      </c>
      <c r="H7" s="78">
        <f>C7*'Нормы по школам'!G8/'Нормы по школам'!C8</f>
        <v>48.727499999999992</v>
      </c>
      <c r="I7" s="93">
        <v>17.8</v>
      </c>
      <c r="J7" s="109">
        <f t="shared" si="1"/>
        <v>17.8</v>
      </c>
      <c r="K7" s="107">
        <f>J7/('Нормы по школам'!C8/100*25)*100</f>
        <v>158.22222222222223</v>
      </c>
      <c r="L7" s="174">
        <f>J7*'Нормы по школам'!J8/'Нормы по школам'!I8</f>
        <v>1.9313</v>
      </c>
      <c r="M7" s="174">
        <f>J7*'Нормы по школам'!K8/'Нормы по школам'!I8</f>
        <v>0.61410000000000009</v>
      </c>
      <c r="N7" s="174">
        <f>J7*'Нормы по школам'!L8/'Нормы по школам'!I8</f>
        <v>11.543299999999999</v>
      </c>
      <c r="O7" s="175">
        <f>J7*'Нормы по школам'!M8/'Нормы по школам'!I8</f>
        <v>59.407499999999999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5.9</v>
      </c>
      <c r="C8" s="109">
        <f t="shared" si="0"/>
        <v>5.9</v>
      </c>
      <c r="D8" s="107">
        <f>B8/('Нормы по школам'!C9/100*25)*100</f>
        <v>157.33333333333334</v>
      </c>
      <c r="E8" s="77">
        <f>C8*'Нормы по школам'!D9/'Нормы по школам'!C9</f>
        <v>0.64899999999999991</v>
      </c>
      <c r="F8" s="77">
        <f>C8*'Нормы по школам'!E9/'Нормы по школам'!C9</f>
        <v>7.6700000000000004E-2</v>
      </c>
      <c r="G8" s="77">
        <f>C8*'Нормы по школам'!F9/'Нормы по школам'!C9</f>
        <v>4.1594999999999995</v>
      </c>
      <c r="H8" s="78">
        <f>C8*'Нормы по школам'!G9/'Нормы по школам'!C9</f>
        <v>19.942000000000004</v>
      </c>
      <c r="I8" s="93">
        <v>10.199999999999999</v>
      </c>
      <c r="J8" s="109">
        <f t="shared" si="1"/>
        <v>10.199999999999999</v>
      </c>
      <c r="K8" s="107">
        <f>J8/('Нормы по школам'!C9/100*25)*100</f>
        <v>272</v>
      </c>
      <c r="L8" s="174">
        <f>J8*'Нормы по школам'!J9/'Нормы по школам'!I9</f>
        <v>1.1220000000000001</v>
      </c>
      <c r="M8" s="174">
        <f>J8*'Нормы по школам'!K9/'Нормы по школам'!I9</f>
        <v>0.1326</v>
      </c>
      <c r="N8" s="174">
        <f>J8*'Нормы по школам'!L9/'Нормы по школам'!I9</f>
        <v>7.1909999999999998</v>
      </c>
      <c r="O8" s="175">
        <f>J8*'Нормы по школам'!M9/'Нормы по школам'!I9</f>
        <v>34.475999999999992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50.7</v>
      </c>
      <c r="C9" s="109">
        <f>B9*'Нормы по школам'!C10/'Нормы по школам'!B10</f>
        <v>38.126400000000004</v>
      </c>
      <c r="D9" s="107">
        <f>B9/('Нормы по школам'!C10/100*25)*100</f>
        <v>107.87234042553193</v>
      </c>
      <c r="E9" s="77">
        <f>C9*'Нормы по школам'!D10/'Нормы по школам'!C10</f>
        <v>0.76252799999999998</v>
      </c>
      <c r="F9" s="77">
        <f>C9*'Нормы по школам'!E10/'Нормы по школам'!C10</f>
        <v>0.15250560000000002</v>
      </c>
      <c r="G9" s="77">
        <f>C9*'Нормы по школам'!F10/'Нормы по школам'!C10</f>
        <v>6.2146032000000018</v>
      </c>
      <c r="H9" s="78">
        <f>C9*'Нормы по школам'!G10/'Нормы по школам'!C10</f>
        <v>29.357327999999999</v>
      </c>
      <c r="I9" s="93">
        <v>61.4</v>
      </c>
      <c r="J9" s="109">
        <f>I9*'Нормы по школам'!I10/'Нормы по школам'!H10</f>
        <v>46.172799999999995</v>
      </c>
      <c r="K9" s="107">
        <f>J9/('Нормы по школам'!C10/100*25)*100</f>
        <v>98.24</v>
      </c>
      <c r="L9" s="174">
        <f>J9*'Нормы по школам'!J10/'Нормы по школам'!I10</f>
        <v>0.92345599999999983</v>
      </c>
      <c r="M9" s="174">
        <f>J9*'Нормы по школам'!K10/'Нормы по школам'!I10</f>
        <v>0.1846912</v>
      </c>
      <c r="N9" s="174">
        <f>J9*'Нормы по школам'!L10/'Нормы по школам'!I10</f>
        <v>7.5261663999999993</v>
      </c>
      <c r="O9" s="175">
        <f>J9*'Нормы по школам'!M10/'Нормы по школам'!I10</f>
        <v>35.553055999999991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45.1</v>
      </c>
      <c r="C10" s="109">
        <f>B10*'Нормы по школам'!C11/'Нормы по школам'!B11</f>
        <v>36.08</v>
      </c>
      <c r="D10" s="107">
        <f>B10/('Нормы по школам'!C11/100*25)*100</f>
        <v>64.428571428571431</v>
      </c>
      <c r="E10" s="77">
        <f>C10*'Нормы по школам'!D11/'Нормы по школам'!C11</f>
        <v>0.46903999999999996</v>
      </c>
      <c r="F10" s="77">
        <f>C10*'Нормы по школам'!E11/'Нормы по школам'!C11</f>
        <v>4.8106666666666666E-2</v>
      </c>
      <c r="G10" s="77">
        <f>C10*'Нормы по школам'!F11/'Нормы по школам'!C11</f>
        <v>2.0625733333333334</v>
      </c>
      <c r="H10" s="78">
        <f>C10*'Нормы по школам'!G11/'Нормы по школам'!C11</f>
        <v>10.884133333333333</v>
      </c>
      <c r="I10" s="93">
        <v>50.1</v>
      </c>
      <c r="J10" s="109">
        <f>I10*'Нормы по школам'!I11/'Нормы по школам'!H11</f>
        <v>40.08</v>
      </c>
      <c r="K10" s="107">
        <f>J10/('Нормы по школам'!C11/100*25)*100</f>
        <v>57.257142857142853</v>
      </c>
      <c r="L10" s="174">
        <f>J10*'Нормы по школам'!J11/'Нормы по школам'!I11</f>
        <v>0.52103999999999995</v>
      </c>
      <c r="M10" s="174">
        <f>J10*'Нормы по школам'!K11/'Нормы по школам'!I11</f>
        <v>5.3440000000000001E-2</v>
      </c>
      <c r="N10" s="174">
        <f>J10*'Нормы по школам'!L11/'Нормы по школам'!I11</f>
        <v>2.2912399999999997</v>
      </c>
      <c r="O10" s="175">
        <f>J10*'Нормы по школам'!M11/'Нормы по школам'!I11</f>
        <v>12.090799999999998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27</v>
      </c>
      <c r="C11" s="109">
        <f>B11*'Нормы по школам'!C12/'Нормы по школам'!B12</f>
        <v>24.975000000000001</v>
      </c>
      <c r="D11" s="107">
        <f>B11/('Нормы по школам'!C12/100*25)*100</f>
        <v>58.378378378378379</v>
      </c>
      <c r="E11" s="77">
        <f>C11*'Нормы по школам'!D12/'Нормы по школам'!C12</f>
        <v>0.2331</v>
      </c>
      <c r="F11" s="77">
        <f>C11*'Нормы по школам'!E12/'Нормы по школам'!C12</f>
        <v>9.1575000000000017E-2</v>
      </c>
      <c r="G11" s="77">
        <f>C11*'Нормы по школам'!F12/'Нормы по школам'!C12</f>
        <v>3.2384250000000003</v>
      </c>
      <c r="H11" s="78">
        <f>C11*'Нормы по школам'!G12/'Нормы по школам'!C12</f>
        <v>15.484500000000001</v>
      </c>
      <c r="I11" s="93">
        <v>24.5</v>
      </c>
      <c r="J11" s="109">
        <f>I11*'Нормы по школам'!I12/'Нормы по школам'!H12</f>
        <v>22.662500000000001</v>
      </c>
      <c r="K11" s="107">
        <f>J11/('Нормы по школам'!C12/100*25)*100</f>
        <v>49.000000000000007</v>
      </c>
      <c r="L11" s="174">
        <f>J11*'Нормы по школам'!J12/'Нормы по школам'!I12</f>
        <v>0.21151666666666666</v>
      </c>
      <c r="M11" s="174">
        <f>J11*'Нормы по школам'!K12/'Нормы по школам'!I12</f>
        <v>8.3095833333333355E-2</v>
      </c>
      <c r="N11" s="174">
        <f>J11*'Нормы по школам'!L12/'Нормы по школам'!I12</f>
        <v>2.9385708333333334</v>
      </c>
      <c r="O11" s="175">
        <f>J11*'Нормы по школам'!M12/'Нормы по школам'!I12</f>
        <v>14.050750000000001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3.8</v>
      </c>
      <c r="C12" s="109">
        <f t="shared" si="0"/>
        <v>3.8</v>
      </c>
      <c r="D12" s="107">
        <f>B12/('Нормы по школам'!C13/100*25)*100</f>
        <v>101.33333333333331</v>
      </c>
      <c r="E12" s="77">
        <f>C12*'Нормы по школам'!D13/'Нормы по школам'!C13</f>
        <v>0.11704000000000002</v>
      </c>
      <c r="F12" s="77">
        <f>C12*'Нормы по школам'!E13/'Нормы по школам'!C13</f>
        <v>2.2799999999999997E-2</v>
      </c>
      <c r="G12" s="77">
        <f>C12*'Нормы по школам'!F13/'Нормы по школам'!C13</f>
        <v>2.1401600000000003</v>
      </c>
      <c r="H12" s="78">
        <f>C12*'Нормы по школам'!G13/'Нормы по школам'!C13</f>
        <v>9.9255999999999993</v>
      </c>
      <c r="I12" s="93">
        <v>4.7</v>
      </c>
      <c r="J12" s="109">
        <f t="shared" si="1"/>
        <v>4.7</v>
      </c>
      <c r="K12" s="107">
        <f>J12/('Нормы по школам'!C13/100*25)*100</f>
        <v>125.33333333333334</v>
      </c>
      <c r="L12" s="174">
        <f>J12*'Нормы по школам'!J13/'Нормы по школам'!I13</f>
        <v>0.14476000000000003</v>
      </c>
      <c r="M12" s="174">
        <f>J12*'Нормы по школам'!K13/'Нормы по школам'!I13</f>
        <v>2.8199999999999996E-2</v>
      </c>
      <c r="N12" s="174">
        <f>J12*'Нормы по школам'!L13/'Нормы по школам'!I13</f>
        <v>2.6470399999999996</v>
      </c>
      <c r="O12" s="175">
        <f>J12*'Нормы по школам'!M13/'Нормы по школам'!I13</f>
        <v>12.276400000000001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28.7</v>
      </c>
      <c r="C13" s="109">
        <f t="shared" si="0"/>
        <v>28.7</v>
      </c>
      <c r="D13" s="107">
        <f>B13/('Нормы по школам'!C14/100*25)*100</f>
        <v>57.4</v>
      </c>
      <c r="E13" s="77">
        <f>C13*'Нормы по школам'!D14/'Нормы по школам'!C14</f>
        <v>0.17219999999999999</v>
      </c>
      <c r="F13" s="77">
        <f>C13*'Нормы по школам'!E14/'Нормы по школам'!C14</f>
        <v>2.87E-2</v>
      </c>
      <c r="G13" s="77">
        <f>C13*'Нормы по школам'!F14/'Нормы по школам'!C14</f>
        <v>3.3435499999999996</v>
      </c>
      <c r="H13" s="78">
        <f>C13*'Нормы по школам'!G14/'Нормы по школам'!C14</f>
        <v>15.210999999999999</v>
      </c>
      <c r="I13" s="93">
        <v>25.9</v>
      </c>
      <c r="J13" s="109">
        <f t="shared" si="1"/>
        <v>25.9</v>
      </c>
      <c r="K13" s="107">
        <f>J13/('Нормы по школам'!C14/100*25)*100</f>
        <v>51.800000000000004</v>
      </c>
      <c r="L13" s="174">
        <f>J13*'Нормы по школам'!J14/'Нормы по школам'!I14</f>
        <v>0.15539999999999998</v>
      </c>
      <c r="M13" s="174">
        <f>J13*'Нормы по школам'!K14/'Нормы по школам'!I14</f>
        <v>2.5899999999999999E-2</v>
      </c>
      <c r="N13" s="174">
        <f>J13*'Нормы по школам'!L14/'Нормы по школам'!I14</f>
        <v>3.0173499999999995</v>
      </c>
      <c r="O13" s="175">
        <f>J13*'Нормы по школам'!M14/'Нормы по школам'!I14</f>
        <v>13.726999999999999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29.1</v>
      </c>
      <c r="C14" s="109">
        <f>B14*'Нормы по школам'!C15/'Нормы по школам'!B15</f>
        <v>26.454545454545453</v>
      </c>
      <c r="D14" s="107">
        <f>B14/('Нормы по школам'!C15/100*25)*100</f>
        <v>166.28571428571431</v>
      </c>
      <c r="E14" s="77">
        <f>C14*'Нормы по школам'!D15/'Нормы по школам'!C15</f>
        <v>4.9205454545454543</v>
      </c>
      <c r="F14" s="77">
        <f>C14*'Нормы по школам'!E15/'Нормы по школам'!C15</f>
        <v>4.2327272727272724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57.670909090909085</v>
      </c>
      <c r="I14" s="93">
        <v>31.3</v>
      </c>
      <c r="J14" s="109">
        <f>I14*'Нормы по школам'!I15/'Нормы по школам'!H15</f>
        <v>28.388372093023257</v>
      </c>
      <c r="K14" s="107">
        <f>J14/('Нормы по школам'!C15/100*25)*100</f>
        <v>162.21926910299004</v>
      </c>
      <c r="L14" s="174">
        <f>J14*'Нормы по школам'!J15/'Нормы по школам'!I15</f>
        <v>5.2802372093023262</v>
      </c>
      <c r="M14" s="174">
        <f>J14*'Нормы по школам'!K15/'Нормы по школам'!I15</f>
        <v>4.542139534883721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61.886651162790699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14.3</v>
      </c>
      <c r="C18" s="109">
        <f>B18*'Нормы по школам'!C19/'Нормы по школам'!B19</f>
        <v>13.823333333333334</v>
      </c>
      <c r="D18" s="107">
        <f>B18/('Нормы по школам'!C19/100*25)*100</f>
        <v>98.620689655172427</v>
      </c>
      <c r="E18" s="77">
        <f>C18*'Нормы по школам'!D19/'Нормы по школам'!C19</f>
        <v>2.2808500000000005</v>
      </c>
      <c r="F18" s="77">
        <f>C18*'Нормы по школам'!E19/'Нормы по школам'!C19</f>
        <v>0.53450222222222232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13.961566666666668</v>
      </c>
      <c r="I18" s="93">
        <v>17.3</v>
      </c>
      <c r="J18" s="109">
        <f>I18*'Нормы по школам'!I19/'Нормы по школам'!H19</f>
        <v>16.651250000000001</v>
      </c>
      <c r="K18" s="107">
        <f>J18/('Нормы по школам'!C19/100*25)*100</f>
        <v>114.83620689655174</v>
      </c>
      <c r="L18" s="174">
        <f>J18*'Нормы по школам'!J19/'Нормы по школам'!I19</f>
        <v>2.7474562499999999</v>
      </c>
      <c r="M18" s="174">
        <f>J18*'Нормы по школам'!K19/'Нормы по школам'!I19</f>
        <v>0.64384833333333347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16.817762500000001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4.7</v>
      </c>
      <c r="C19" s="109">
        <f>B19*'Нормы по школам'!C20/'Нормы по школам'!B20</f>
        <v>4.6059999999999999</v>
      </c>
      <c r="D19" s="107">
        <f>B19/('Нормы по школам'!C20/100*25)*100</f>
        <v>127.89115646258504</v>
      </c>
      <c r="E19" s="77">
        <f>C19*'Нормы по школам'!D20/'Нормы по школам'!C20</f>
        <v>0.58956799999999998</v>
      </c>
      <c r="F19" s="77">
        <f>C19*'Нормы по школам'!E20/'Нормы по школам'!C20</f>
        <v>1.022532</v>
      </c>
      <c r="G19" s="77">
        <f>C19*'Нормы по школам'!F20/'Нормы по школам'!C20</f>
        <v>6.9089999999999999E-2</v>
      </c>
      <c r="H19" s="78">
        <f>C19*'Нормы по школам'!G20/'Нормы по школам'!C20</f>
        <v>11.837419999999998</v>
      </c>
      <c r="I19" s="93">
        <v>5.8</v>
      </c>
      <c r="J19" s="109">
        <f>I19*'Нормы по школам'!I20/'Нормы по школам'!H20</f>
        <v>5.6840000000000002</v>
      </c>
      <c r="K19" s="107">
        <f>J19/('Нормы по школам'!C20/100*25)*100</f>
        <v>154.66666666666669</v>
      </c>
      <c r="L19" s="174">
        <f>J19*'Нормы по школам'!J20/'Нормы по школам'!I20</f>
        <v>0.72755200000000009</v>
      </c>
      <c r="M19" s="174">
        <f>J19*'Нормы по школам'!K20/'Нормы по школам'!I20</f>
        <v>1.2618480000000001</v>
      </c>
      <c r="N19" s="174">
        <f>J19*'Нормы по школам'!L20/'Нормы по школам'!I20</f>
        <v>8.5260000000000016E-2</v>
      </c>
      <c r="O19" s="175">
        <f>J19*'Нормы по школам'!M20/'Нормы по школам'!I20</f>
        <v>14.60788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51.6</v>
      </c>
      <c r="C21" s="109">
        <f t="shared" si="0"/>
        <v>51.6</v>
      </c>
      <c r="D21" s="107">
        <f>B21/('Нормы по школам'!C22/100*25)*100</f>
        <v>68.800000000000011</v>
      </c>
      <c r="E21" s="77">
        <f>C21*'Нормы по школам'!D22/'Нормы по школам'!C22</f>
        <v>1.4964</v>
      </c>
      <c r="F21" s="77">
        <f>C21*'Нормы по школам'!E22/'Нормы по школам'!C22</f>
        <v>1.6512</v>
      </c>
      <c r="G21" s="77">
        <f>C21*'Нормы по школам'!F22/'Нормы по школам'!C22</f>
        <v>2.4251999999999998</v>
      </c>
      <c r="H21" s="78">
        <f>C21*'Нормы по школам'!G22/'Нормы по школам'!C22</f>
        <v>30.96</v>
      </c>
      <c r="I21" s="93">
        <v>54.5</v>
      </c>
      <c r="J21" s="109">
        <f t="shared" si="1"/>
        <v>54.5</v>
      </c>
      <c r="K21" s="107">
        <f>J21/('Нормы по школам'!C22/100*25)*100</f>
        <v>72.666666666666671</v>
      </c>
      <c r="L21" s="174">
        <f>J21*'Нормы по школам'!J22/'Нормы по школам'!I22</f>
        <v>1.5805</v>
      </c>
      <c r="M21" s="174">
        <f>J21*'Нормы по школам'!K22/'Нормы по школам'!I22</f>
        <v>1.7439999999999998</v>
      </c>
      <c r="N21" s="174">
        <f>J21*'Нормы по школам'!L22/'Нормы по школам'!I22</f>
        <v>2.5614999999999997</v>
      </c>
      <c r="O21" s="175">
        <f>J21*'Нормы по школам'!M22/'Нормы по школам'!I22</f>
        <v>32.700000000000003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22.2</v>
      </c>
      <c r="C23" s="109">
        <f t="shared" si="0"/>
        <v>22.2</v>
      </c>
      <c r="D23" s="107">
        <f>B23/('Нормы по школам'!C24/100*25)*100</f>
        <v>59.199999999999996</v>
      </c>
      <c r="E23" s="77">
        <f>C23*'Нормы по школам'!D24/'Нормы по школам'!C24</f>
        <v>0.64379999999999993</v>
      </c>
      <c r="F23" s="77">
        <f>C23*'Нормы по школам'!E24/'Нормы по школам'!C24</f>
        <v>0.71039999999999992</v>
      </c>
      <c r="G23" s="77">
        <f>C23*'Нормы по школам'!F24/'Нормы по школам'!C24</f>
        <v>0.8879999999999999</v>
      </c>
      <c r="H23" s="78">
        <f>C23*'Нормы по школам'!G24/'Нормы по школам'!C24</f>
        <v>13.098000000000001</v>
      </c>
      <c r="I23" s="93">
        <v>14.2</v>
      </c>
      <c r="J23" s="109">
        <f t="shared" si="1"/>
        <v>14.2</v>
      </c>
      <c r="K23" s="107">
        <f>J23/('Нормы по школам'!C24/100*25)*100</f>
        <v>37.866666666666667</v>
      </c>
      <c r="L23" s="174">
        <f>J23*'Нормы по школам'!J24/'Нормы по школам'!I24</f>
        <v>0.4118</v>
      </c>
      <c r="M23" s="174">
        <f>J23*'Нормы по школам'!K24/'Нормы по школам'!I24</f>
        <v>0.45439999999999992</v>
      </c>
      <c r="N23" s="174">
        <f>J23*'Нормы по школам'!L24/'Нормы по школам'!I24</f>
        <v>0.56799999999999995</v>
      </c>
      <c r="O23" s="175">
        <f>J23*'Нормы по школам'!M24/'Нормы по школам'!I24</f>
        <v>8.3780000000000001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10.5</v>
      </c>
      <c r="C24" s="109">
        <f t="shared" si="0"/>
        <v>10.5</v>
      </c>
      <c r="D24" s="107">
        <f>B24/('Нормы по школам'!C25/100*25)*100</f>
        <v>84</v>
      </c>
      <c r="E24" s="77">
        <f>C24*'Нормы по школам'!D25/'Нормы по школам'!C25</f>
        <v>1.89</v>
      </c>
      <c r="F24" s="77">
        <f>C24*'Нормы по школам'!E25/'Нормы по школам'!C25</f>
        <v>0.94499999999999995</v>
      </c>
      <c r="G24" s="77">
        <f>C24*'Нормы по школам'!F25/'Нормы по школам'!C25</f>
        <v>0.315</v>
      </c>
      <c r="H24" s="78">
        <f>C24*'Нормы по школам'!G25/'Нормы по школам'!C25</f>
        <v>17.745000000000001</v>
      </c>
      <c r="I24" s="93">
        <v>23.2</v>
      </c>
      <c r="J24" s="109">
        <f t="shared" si="1"/>
        <v>23.2</v>
      </c>
      <c r="K24" s="107">
        <f>J24/('Нормы по школам'!C25/100*25)*100</f>
        <v>185.6</v>
      </c>
      <c r="L24" s="174">
        <f>J24*'Нормы по школам'!J25/'Нормы по школам'!I25</f>
        <v>4.1760000000000002</v>
      </c>
      <c r="M24" s="174">
        <f>J24*'Нормы по школам'!K25/'Нормы по школам'!I25</f>
        <v>2.0880000000000001</v>
      </c>
      <c r="N24" s="174">
        <f>J24*'Нормы по школам'!L25/'Нормы по школам'!I25</f>
        <v>0.69599999999999995</v>
      </c>
      <c r="O24" s="175">
        <f>J24*'Нормы по школам'!M25/'Нормы по школам'!I25</f>
        <v>39.207999999999998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2.4</v>
      </c>
      <c r="C25" s="109">
        <f>B25*'Нормы по школам'!C26/'Нормы по школам'!B26</f>
        <v>2.3519999999999999</v>
      </c>
      <c r="D25" s="107">
        <f>B25/('Нормы по школам'!C26/100*25)*100</f>
        <v>97.959183673469369</v>
      </c>
      <c r="E25" s="77">
        <f>C25*'Нормы по школам'!D26/'Нормы по школам'!C26</f>
        <v>0.6185759999999999</v>
      </c>
      <c r="F25" s="77">
        <f>C25*'Нормы по школам'!E26/'Нормы по школам'!C26</f>
        <v>0.62563199999999997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8.2319999999999993</v>
      </c>
      <c r="I25" s="93">
        <v>3.3</v>
      </c>
      <c r="J25" s="109">
        <f>I25*'Нормы по школам'!I26/'Нормы по школам'!H26</f>
        <v>3.2449999999999997</v>
      </c>
      <c r="K25" s="107">
        <f>J25/('Нормы по школам'!C26/100*25)*100</f>
        <v>132.44897959183669</v>
      </c>
      <c r="L25" s="174">
        <f>J25*'Нормы по школам'!J26/'Нормы по школам'!I26</f>
        <v>0.85343499999999994</v>
      </c>
      <c r="M25" s="174">
        <f>J25*'Нормы по школам'!K26/'Нормы по школам'!I26</f>
        <v>0.86316999999999999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11.357499999999998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1.7</v>
      </c>
      <c r="C26" s="109">
        <f t="shared" si="0"/>
        <v>1.7</v>
      </c>
      <c r="D26" s="107">
        <f>B26/('Нормы по школам'!C27/100*25)*100</f>
        <v>68</v>
      </c>
      <c r="E26" s="77">
        <f>C26*'Нормы по школам'!D27/'Нормы по школам'!C27</f>
        <v>4.4200000000000003E-2</v>
      </c>
      <c r="F26" s="77">
        <f>C26*'Нормы по школам'!E27/'Нормы по школам'!C27</f>
        <v>0.255</v>
      </c>
      <c r="G26" s="77">
        <f>C26*'Нормы по школам'!F27/'Нормы по школам'!C27</f>
        <v>6.1199999999999997E-2</v>
      </c>
      <c r="H26" s="78">
        <f>C26*'Нормы по школам'!G27/'Нормы по школам'!C27</f>
        <v>2.754</v>
      </c>
      <c r="I26" s="93">
        <v>2.5</v>
      </c>
      <c r="J26" s="109">
        <f t="shared" si="1"/>
        <v>2.5</v>
      </c>
      <c r="K26" s="107">
        <f>J26/('Нормы по школам'!C27/100*25)*100</f>
        <v>100</v>
      </c>
      <c r="L26" s="174">
        <f>J26*'Нормы по школам'!J27/'Нормы по школам'!I27</f>
        <v>6.5000000000000002E-2</v>
      </c>
      <c r="M26" s="174">
        <f>J26*'Нормы по школам'!K27/'Нормы по школам'!I27</f>
        <v>0.375</v>
      </c>
      <c r="N26" s="174">
        <f>J26*'Нормы по школам'!L27/'Нормы по школам'!I27</f>
        <v>0.09</v>
      </c>
      <c r="O26" s="175">
        <f>J26*'Нормы по школам'!M27/'Нормы по школам'!I27</f>
        <v>4.05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4.4000000000000004</v>
      </c>
      <c r="C27" s="109">
        <f t="shared" si="0"/>
        <v>4.4000000000000004</v>
      </c>
      <c r="D27" s="107">
        <f>B27/('Нормы по школам'!C28/100*25)*100</f>
        <v>58.666666666666664</v>
      </c>
      <c r="E27" s="77">
        <f>C27*'Нормы по школам'!D28/'Нормы по школам'!C28</f>
        <v>2.2000000000000002E-2</v>
      </c>
      <c r="F27" s="77">
        <f>C27*'Нормы по школам'!E28/'Нормы по школам'!C28</f>
        <v>3.6300000000000003</v>
      </c>
      <c r="G27" s="77">
        <f>C27*'Нормы по школам'!F28/'Нормы по школам'!C28</f>
        <v>3.5200000000000002E-2</v>
      </c>
      <c r="H27" s="78">
        <f>C27*'Нормы по школам'!G28/'Нормы по школам'!C28</f>
        <v>32.912000000000006</v>
      </c>
      <c r="I27" s="93">
        <v>4.2</v>
      </c>
      <c r="J27" s="109">
        <f t="shared" si="1"/>
        <v>4.2</v>
      </c>
      <c r="K27" s="107">
        <f>J27/('Нормы по школам'!C28/100*25)*100</f>
        <v>56.000000000000007</v>
      </c>
      <c r="L27" s="174">
        <f>J27*'Нормы по школам'!J28/'Нормы по школам'!I28</f>
        <v>2.1000000000000001E-2</v>
      </c>
      <c r="M27" s="174">
        <f>J27*'Нормы по школам'!K28/'Нормы по школам'!I28</f>
        <v>3.4650000000000003</v>
      </c>
      <c r="N27" s="174">
        <f>J27*'Нормы по школам'!L28/'Нормы по школам'!I28</f>
        <v>3.3600000000000005E-2</v>
      </c>
      <c r="O27" s="175">
        <f>J27*'Нормы по школам'!M28/'Нормы по школам'!I28</f>
        <v>31.416000000000004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4.5999999999999996</v>
      </c>
      <c r="C28" s="109">
        <f t="shared" si="0"/>
        <v>4.5999999999999996</v>
      </c>
      <c r="D28" s="107">
        <f>B28/('Нормы по школам'!C29/100*25)*100</f>
        <v>122.66666666666666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4.5953999999999997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41.353999999999999</v>
      </c>
      <c r="I28" s="93">
        <v>4.4000000000000004</v>
      </c>
      <c r="J28" s="109">
        <f t="shared" si="1"/>
        <v>4.4000000000000004</v>
      </c>
      <c r="K28" s="107">
        <f>J28/('Нормы по школам'!C29/100*25)*100</f>
        <v>117.33333333333333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4.3956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39.556000000000004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0.3</v>
      </c>
      <c r="C29" s="109">
        <f>B29*'Нормы по школам'!C30/'Нормы по школам'!B30</f>
        <v>12</v>
      </c>
      <c r="D29" s="107">
        <f>B29/('Нормы по школам'!C30/100*25)*100</f>
        <v>3</v>
      </c>
      <c r="E29" s="77">
        <f>C29*'Нормы по школам'!D30/'Нормы по школам'!C30</f>
        <v>1.524</v>
      </c>
      <c r="F29" s="77">
        <f>C29*'Нормы по школам'!E30/'Нормы по школам'!C30</f>
        <v>1.38</v>
      </c>
      <c r="G29" s="77">
        <f>C29*'Нормы по школам'!F30/'Нормы по школам'!C30</f>
        <v>8.4000000000000005E-2</v>
      </c>
      <c r="H29" s="78">
        <f>C29*'Нормы по школам'!G30/'Нормы по школам'!C30</f>
        <v>18.839999999999996</v>
      </c>
      <c r="I29" s="93"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74">
        <f>J29*'Нормы по школам'!J30/'Нормы по школам'!I30</f>
        <v>2.032</v>
      </c>
      <c r="M29" s="174">
        <f>J29*'Нормы по школам'!K30/'Нормы по школам'!I30</f>
        <v>1.8399999999999999</v>
      </c>
      <c r="N29" s="174">
        <f>J29*'Нормы по школам'!L30/'Нормы по школам'!I30</f>
        <v>0.11200000000000002</v>
      </c>
      <c r="O29" s="175">
        <f>J29*'Нормы по школам'!M30/'Нормы по школам'!I30</f>
        <v>25.119999999999997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18.5</v>
      </c>
      <c r="C30" s="109">
        <f t="shared" si="0"/>
        <v>18.5</v>
      </c>
      <c r="D30" s="107">
        <f>B30/('Нормы по школам'!C31/100*25)*100</f>
        <v>185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18.463000000000001</v>
      </c>
      <c r="H30" s="78">
        <f>C30*'Нормы по школам'!G31/'Нормы по школам'!C31</f>
        <v>73.814999999999998</v>
      </c>
      <c r="I30" s="93">
        <v>24.5</v>
      </c>
      <c r="J30" s="109">
        <f t="shared" si="1"/>
        <v>24.5</v>
      </c>
      <c r="K30" s="107">
        <f>J30/('Нормы по школам'!C31/100*25)*100</f>
        <v>245.00000000000003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24.450999999999997</v>
      </c>
      <c r="O30" s="175">
        <f>J30*'Нормы по школам'!M31/'Нормы по школам'!I31</f>
        <v>97.75500000000001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0.4</v>
      </c>
      <c r="C32" s="109">
        <f t="shared" si="0"/>
        <v>0.4</v>
      </c>
      <c r="D32" s="107">
        <f>B32/('Нормы по школам'!C33/100*25)*100</f>
        <v>400</v>
      </c>
      <c r="E32" s="77">
        <f>C32*'Нормы по школам'!D33/'Нормы по школам'!C33</f>
        <v>4.0000000000000007E-4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0.6</v>
      </c>
      <c r="J32" s="109">
        <f t="shared" si="1"/>
        <v>0.6</v>
      </c>
      <c r="K32" s="107">
        <f>J32/('Нормы по школам'!C33/100*25)*100</f>
        <v>599.99999999999989</v>
      </c>
      <c r="L32" s="174">
        <f>J32*'Нормы по школам'!J33/'Нормы по школам'!I33</f>
        <v>6.0000000000000006E-4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2.2999999999999998</v>
      </c>
      <c r="C35" s="110">
        <f>B35</f>
        <v>2.2999999999999998</v>
      </c>
      <c r="D35" s="107">
        <f>B35/('Нормы по школам'!C36/100*25)*100</f>
        <v>184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181">
        <v>3</v>
      </c>
      <c r="J35" s="110">
        <f>I35</f>
        <v>3</v>
      </c>
      <c r="K35" s="107">
        <f>J35/('Нормы по школам'!C36/100*25)*100</f>
        <v>240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21.629747454545456</v>
      </c>
      <c r="F37" s="148">
        <f>SUM(F4:F35)</f>
        <v>20.889180761616164</v>
      </c>
      <c r="G37" s="148">
        <f>SUM(G4:G35)</f>
        <v>76.352901533333338</v>
      </c>
      <c r="H37" s="149">
        <f>SUM(H4:H35)</f>
        <v>584.41195709090903</v>
      </c>
      <c r="I37" s="169"/>
      <c r="J37" s="169"/>
      <c r="K37" s="178"/>
      <c r="L37" s="147">
        <f>SUM(L4:L35)</f>
        <v>28.251813125968997</v>
      </c>
      <c r="M37" s="148">
        <f>SUM(M4:M35)</f>
        <v>23.358942901550389</v>
      </c>
      <c r="N37" s="148">
        <f>SUM(N4:N35)</f>
        <v>100.36515723333333</v>
      </c>
      <c r="O37" s="149">
        <f>SUM(O4:O35)</f>
        <v>729.76209966279066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89.91532721979722</v>
      </c>
      <c r="F38" s="151">
        <f>F37/('Нормы по школам'!B39/100*25)*100</f>
        <v>86.326288244455199</v>
      </c>
      <c r="G38" s="151">
        <f>G37/('Нормы по школам'!B40/100*25)*100</f>
        <v>91.803345577608368</v>
      </c>
      <c r="H38" s="152">
        <f>H37/('Нормы по школам'!B41/100*25)*100</f>
        <v>89.044633668305337</v>
      </c>
      <c r="I38" s="38"/>
      <c r="J38" s="38"/>
      <c r="K38" s="30"/>
      <c r="L38" s="150">
        <f>L37/('Нормы по школам'!H38/100*25)*100</f>
        <v>97.037146878045348</v>
      </c>
      <c r="M38" s="151">
        <f>M37/('Нормы по школам'!H39/100*25)*100</f>
        <v>81.995796210190292</v>
      </c>
      <c r="N38" s="151">
        <f>N37/('Нормы по школам'!H40/100*25)*100</f>
        <v>100.10354852634882</v>
      </c>
      <c r="O38" s="152">
        <f>O37/('Нормы по школам'!H41/100*25)*100</f>
        <v>93.296917164268223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2:A3"/>
    <mergeCell ref="I2:O2"/>
    <mergeCell ref="B2:H2"/>
    <mergeCell ref="P2:V2"/>
    <mergeCell ref="W2:AC2"/>
    <mergeCell ref="AD2:AJ2"/>
    <mergeCell ref="AK2:AQ2"/>
    <mergeCell ref="AD1:AQ1"/>
    <mergeCell ref="P1:AC1"/>
    <mergeCell ref="B1:O1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4" t="s">
        <v>81</v>
      </c>
      <c r="C1" s="195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216" t="str">
        <f>B1</f>
        <v>(УЧРЕЖДЕНИЕ)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213" t="str">
        <f>B1</f>
        <v>(УЧРЕЖДЕНИЕ)</v>
      </c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5"/>
    </row>
    <row r="2" spans="1:43" s="24" customFormat="1" ht="15" customHeight="1">
      <c r="A2" s="204" t="s">
        <v>58</v>
      </c>
      <c r="B2" s="206" t="s">
        <v>59</v>
      </c>
      <c r="C2" s="207"/>
      <c r="D2" s="207"/>
      <c r="E2" s="207"/>
      <c r="F2" s="207"/>
      <c r="G2" s="207"/>
      <c r="H2" s="208"/>
      <c r="I2" s="209" t="s">
        <v>60</v>
      </c>
      <c r="J2" s="210"/>
      <c r="K2" s="211"/>
      <c r="L2" s="211"/>
      <c r="M2" s="211"/>
      <c r="N2" s="211"/>
      <c r="O2" s="212"/>
      <c r="P2" s="206" t="s">
        <v>61</v>
      </c>
      <c r="Q2" s="207"/>
      <c r="R2" s="207"/>
      <c r="S2" s="207"/>
      <c r="T2" s="207"/>
      <c r="U2" s="207"/>
      <c r="V2" s="208"/>
      <c r="W2" s="209" t="s">
        <v>62</v>
      </c>
      <c r="X2" s="210"/>
      <c r="Y2" s="211"/>
      <c r="Z2" s="211"/>
      <c r="AA2" s="211"/>
      <c r="AB2" s="211"/>
      <c r="AC2" s="212"/>
      <c r="AD2" s="206" t="s">
        <v>63</v>
      </c>
      <c r="AE2" s="207"/>
      <c r="AF2" s="207"/>
      <c r="AG2" s="207"/>
      <c r="AH2" s="207"/>
      <c r="AI2" s="207"/>
      <c r="AJ2" s="208"/>
      <c r="AK2" s="209" t="s">
        <v>64</v>
      </c>
      <c r="AL2" s="210"/>
      <c r="AM2" s="211"/>
      <c r="AN2" s="211"/>
      <c r="AO2" s="211"/>
      <c r="AP2" s="211"/>
      <c r="AQ2" s="212"/>
    </row>
    <row r="3" spans="1:43" s="25" customFormat="1" ht="30" customHeight="1" thickBot="1">
      <c r="A3" s="205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2019-05-31T09:52:44Z</dcterms:modified>
</cp:coreProperties>
</file>